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-108" yWindow="-108" windowWidth="16608" windowHeight="8832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CA!$A$1:$H$52</definedName>
    <definedName name="_xlnm.Print_Area" localSheetId="3">CFG!$A$1:$H$44</definedName>
    <definedName name="_xlnm.Print_Area" localSheetId="0">COG!$A$1:$H$78</definedName>
    <definedName name="_xlnm.Print_Area" localSheetId="1">CTG!$A$1:$H$18</definedName>
  </definedNames>
  <calcPr calcId="152511"/>
</workbook>
</file>

<file path=xl/calcChain.xml><?xml version="1.0" encoding="utf-8"?>
<calcChain xmlns="http://schemas.openxmlformats.org/spreadsheetml/2006/main">
  <c r="E8" i="8" l="1"/>
  <c r="E6" i="8"/>
  <c r="D6" i="6"/>
  <c r="D28" i="6" l="1"/>
  <c r="D26" i="6"/>
  <c r="D24" i="6"/>
  <c r="D14" i="6"/>
  <c r="H40" i="5" l="1"/>
  <c r="H39" i="5"/>
  <c r="H38" i="5"/>
  <c r="H37" i="5"/>
  <c r="G36" i="5"/>
  <c r="F36" i="5"/>
  <c r="E36" i="5"/>
  <c r="H36" i="5" s="1"/>
  <c r="D36" i="5"/>
  <c r="C36" i="5"/>
  <c r="H34" i="5"/>
  <c r="H33" i="5"/>
  <c r="H32" i="5"/>
  <c r="H31" i="5"/>
  <c r="H30" i="5"/>
  <c r="H29" i="5"/>
  <c r="H28" i="5"/>
  <c r="H27" i="5"/>
  <c r="H26" i="5"/>
  <c r="G25" i="5"/>
  <c r="F25" i="5"/>
  <c r="E25" i="5"/>
  <c r="H25" i="5" s="1"/>
  <c r="D25" i="5"/>
  <c r="C25" i="5"/>
  <c r="H23" i="5"/>
  <c r="H22" i="5"/>
  <c r="H21" i="5"/>
  <c r="H20" i="5"/>
  <c r="H19" i="5"/>
  <c r="H18" i="5"/>
  <c r="H17" i="5"/>
  <c r="G16" i="5"/>
  <c r="F16" i="5"/>
  <c r="E16" i="5"/>
  <c r="D16" i="5"/>
  <c r="C16" i="5"/>
  <c r="H13" i="5"/>
  <c r="H12" i="5"/>
  <c r="H11" i="5"/>
  <c r="H10" i="5"/>
  <c r="H9" i="5"/>
  <c r="H8" i="5"/>
  <c r="H7" i="5"/>
  <c r="H6" i="5"/>
  <c r="G6" i="5"/>
  <c r="F6" i="5"/>
  <c r="E6" i="5"/>
  <c r="D6" i="5"/>
  <c r="D42" i="5" s="1"/>
  <c r="C6" i="5"/>
  <c r="G51" i="4"/>
  <c r="F51" i="4"/>
  <c r="E49" i="4"/>
  <c r="H49" i="4" s="1"/>
  <c r="E47" i="4"/>
  <c r="H47" i="4" s="1"/>
  <c r="E45" i="4"/>
  <c r="H45" i="4" s="1"/>
  <c r="E43" i="4"/>
  <c r="H43" i="4" s="1"/>
  <c r="E41" i="4"/>
  <c r="H41" i="4" s="1"/>
  <c r="E39" i="4"/>
  <c r="H39" i="4" s="1"/>
  <c r="E37" i="4"/>
  <c r="D51" i="4"/>
  <c r="C51" i="4"/>
  <c r="H24" i="4"/>
  <c r="G29" i="4"/>
  <c r="F29" i="4"/>
  <c r="E26" i="4"/>
  <c r="H26" i="4" s="1"/>
  <c r="E25" i="4"/>
  <c r="H25" i="4" s="1"/>
  <c r="E24" i="4"/>
  <c r="E29" i="4" s="1"/>
  <c r="D29" i="4"/>
  <c r="C29" i="4"/>
  <c r="H13" i="4"/>
  <c r="H11" i="4"/>
  <c r="H7" i="4"/>
  <c r="G16" i="4"/>
  <c r="F16" i="4"/>
  <c r="E14" i="4"/>
  <c r="H14" i="4" s="1"/>
  <c r="E12" i="4"/>
  <c r="H12" i="4" s="1"/>
  <c r="E11" i="4"/>
  <c r="E10" i="4"/>
  <c r="H10" i="4" s="1"/>
  <c r="E9" i="4"/>
  <c r="H9" i="4" s="1"/>
  <c r="E8" i="4"/>
  <c r="H8" i="4" s="1"/>
  <c r="E7" i="4"/>
  <c r="D16" i="4"/>
  <c r="C16" i="4"/>
  <c r="H14" i="8"/>
  <c r="H12" i="8"/>
  <c r="H10" i="8"/>
  <c r="H8" i="8"/>
  <c r="H6" i="8"/>
  <c r="G16" i="8"/>
  <c r="F16" i="8"/>
  <c r="E16" i="8"/>
  <c r="D16" i="8"/>
  <c r="C16" i="8"/>
  <c r="E16" i="4" l="1"/>
  <c r="E51" i="4"/>
  <c r="H16" i="4"/>
  <c r="H37" i="4"/>
  <c r="H51" i="4" s="1"/>
  <c r="H27" i="4"/>
  <c r="H29" i="4" s="1"/>
  <c r="H16" i="8"/>
  <c r="G42" i="5"/>
  <c r="F42" i="5"/>
  <c r="H16" i="5"/>
  <c r="E42" i="5"/>
  <c r="H42" i="5" s="1"/>
  <c r="C42" i="5"/>
  <c r="H76" i="6" l="1"/>
  <c r="H75" i="6"/>
  <c r="H74" i="6"/>
  <c r="H73" i="6"/>
  <c r="H72" i="6"/>
  <c r="H71" i="6"/>
  <c r="H70" i="6"/>
  <c r="H68" i="6"/>
  <c r="H67" i="6"/>
  <c r="H66" i="6"/>
  <c r="H65" i="6" s="1"/>
  <c r="H64" i="6"/>
  <c r="H57" i="6" s="1"/>
  <c r="H63" i="6"/>
  <c r="H62" i="6"/>
  <c r="H61" i="6"/>
  <c r="H60" i="6"/>
  <c r="H59" i="6"/>
  <c r="H58" i="6"/>
  <c r="H56" i="6"/>
  <c r="H55" i="6"/>
  <c r="H54" i="6"/>
  <c r="H51" i="6"/>
  <c r="H50" i="6"/>
  <c r="H48" i="6"/>
  <c r="H47" i="6"/>
  <c r="H46" i="6"/>
  <c r="H45" i="6"/>
  <c r="H42" i="6"/>
  <c r="H41" i="6"/>
  <c r="H40" i="6"/>
  <c r="H39" i="6"/>
  <c r="H38" i="6"/>
  <c r="H37" i="6"/>
  <c r="H36" i="6"/>
  <c r="H35" i="6"/>
  <c r="H34" i="6"/>
  <c r="H25" i="6"/>
  <c r="G69" i="6"/>
  <c r="F69" i="6"/>
  <c r="G65" i="6"/>
  <c r="F65" i="6"/>
  <c r="G57" i="6"/>
  <c r="F57" i="6"/>
  <c r="G53" i="6"/>
  <c r="F53" i="6"/>
  <c r="G43" i="6"/>
  <c r="F43" i="6"/>
  <c r="G42" i="6"/>
  <c r="G41" i="6"/>
  <c r="G40" i="6"/>
  <c r="G39" i="6"/>
  <c r="G38" i="6"/>
  <c r="G37" i="6"/>
  <c r="G36" i="6"/>
  <c r="G35" i="6"/>
  <c r="G34" i="6"/>
  <c r="G33" i="6" s="1"/>
  <c r="F42" i="6"/>
  <c r="F41" i="6"/>
  <c r="F40" i="6"/>
  <c r="F39" i="6"/>
  <c r="F38" i="6"/>
  <c r="F37" i="6"/>
  <c r="F36" i="6"/>
  <c r="F35" i="6"/>
  <c r="F34" i="6"/>
  <c r="F33" i="6" s="1"/>
  <c r="G23" i="6"/>
  <c r="F23" i="6"/>
  <c r="H22" i="6"/>
  <c r="H21" i="6"/>
  <c r="H19" i="6"/>
  <c r="H16" i="6"/>
  <c r="G13" i="6"/>
  <c r="F13" i="6"/>
  <c r="H12" i="6"/>
  <c r="H10" i="6"/>
  <c r="G5" i="6"/>
  <c r="F5" i="6"/>
  <c r="H7" i="6"/>
  <c r="E76" i="6"/>
  <c r="E75" i="6"/>
  <c r="E74" i="6"/>
  <c r="E73" i="6"/>
  <c r="E72" i="6"/>
  <c r="E71" i="6"/>
  <c r="E70" i="6"/>
  <c r="E69" i="6" s="1"/>
  <c r="E68" i="6"/>
  <c r="E67" i="6"/>
  <c r="E66" i="6"/>
  <c r="E65" i="6" s="1"/>
  <c r="E64" i="6"/>
  <c r="E63" i="6"/>
  <c r="E62" i="6"/>
  <c r="E61" i="6"/>
  <c r="E60" i="6"/>
  <c r="E59" i="6"/>
  <c r="E58" i="6"/>
  <c r="E56" i="6"/>
  <c r="E55" i="6"/>
  <c r="E53" i="6" s="1"/>
  <c r="E54" i="6"/>
  <c r="E52" i="6"/>
  <c r="H52" i="6" s="1"/>
  <c r="E51" i="6"/>
  <c r="E50" i="6"/>
  <c r="E49" i="6"/>
  <c r="H49" i="6" s="1"/>
  <c r="E48" i="6"/>
  <c r="E47" i="6"/>
  <c r="E46" i="6"/>
  <c r="E45" i="6"/>
  <c r="E44" i="6"/>
  <c r="H44" i="6" s="1"/>
  <c r="E42" i="6"/>
  <c r="E41" i="6"/>
  <c r="E40" i="6"/>
  <c r="E39" i="6"/>
  <c r="E38" i="6"/>
  <c r="E37" i="6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E24" i="6"/>
  <c r="H24" i="6" s="1"/>
  <c r="E22" i="6"/>
  <c r="E21" i="6"/>
  <c r="E20" i="6"/>
  <c r="H20" i="6" s="1"/>
  <c r="E19" i="6"/>
  <c r="E18" i="6"/>
  <c r="H18" i="6" s="1"/>
  <c r="E17" i="6"/>
  <c r="H17" i="6" s="1"/>
  <c r="E16" i="6"/>
  <c r="E15" i="6"/>
  <c r="H15" i="6" s="1"/>
  <c r="E14" i="6"/>
  <c r="E12" i="6"/>
  <c r="E11" i="6"/>
  <c r="H11" i="6" s="1"/>
  <c r="E10" i="6"/>
  <c r="E9" i="6"/>
  <c r="H9" i="6" s="1"/>
  <c r="E8" i="6"/>
  <c r="H8" i="6" s="1"/>
  <c r="E7" i="6"/>
  <c r="E6" i="6"/>
  <c r="H6" i="6" s="1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E13" i="6" l="1"/>
  <c r="H14" i="6"/>
  <c r="H13" i="6" s="1"/>
  <c r="G77" i="6"/>
  <c r="F77" i="6"/>
  <c r="H5" i="6"/>
  <c r="H33" i="6"/>
  <c r="H23" i="6"/>
  <c r="H69" i="6"/>
  <c r="H53" i="6"/>
  <c r="H43" i="6"/>
  <c r="E57" i="6"/>
  <c r="E43" i="6"/>
  <c r="E33" i="6"/>
  <c r="E23" i="6"/>
  <c r="E5" i="6"/>
  <c r="D77" i="6"/>
  <c r="H77" i="6" l="1"/>
  <c r="E77" i="6"/>
  <c r="C5" i="6" l="1"/>
  <c r="C77" i="6" s="1"/>
</calcChain>
</file>

<file path=xl/sharedStrings.xml><?xml version="1.0" encoding="utf-8"?>
<sst xmlns="http://schemas.openxmlformats.org/spreadsheetml/2006/main" count="204" uniqueCount="143">
  <si>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</si>
  <si>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</si>
  <si>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</si>
  <si>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</si>
  <si>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</si>
  <si>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</si>
  <si>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</si>
  <si>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</si>
  <si>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</si>
  <si>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</si>
  <si>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</si>
  <si>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</si>
  <si>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</si>
  <si>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</si>
  <si>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</si>
  <si>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</si>
  <si>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</si>
  <si>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</si>
  <si>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</si>
  <si>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</si>
  <si>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</si>
  <si>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</si>
  <si>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</si>
  <si>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</si>
  <si>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</si>
  <si>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</si>
  <si>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</si>
  <si>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</si>
  <si>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</si>
  <si>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</si>
  <si>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</si>
  <si>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</si>
  <si>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</si>
  <si>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</si>
  <si>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</si>
  <si>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</si>
  <si>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</si>
  <si>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</si>
  <si>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</si>
  <si>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</si>
  <si>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</si>
  <si>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</si>
  <si>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</si>
  <si>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</si>
  <si>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</si>
  <si>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</si>
  <si>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</si>
  <si>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</si>
  <si>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</si>
  <si>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</si>
  <si>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</si>
  <si>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</si>
  <si>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</si>
  <si>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</si>
  <si>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</si>
  <si>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</si>
  <si>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</si>
  <si>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</si>
  <si>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</si>
  <si>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</si>
  <si>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</si>
  <si>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</si>
  <si>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</si>
  <si>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</si>
  <si>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</si>
  <si>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</si>
  <si>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</si>
  <si>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</si>
  <si>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</si>
  <si>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</si>
  <si>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</si>
  <si>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</si>
  <si>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</si>
  <si>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</si>
  <si>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</si>
  <si>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</si>
  <si>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</si>
  <si>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</si>
  <si>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</si>
  <si>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</si>
  <si>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</si>
  <si>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</si>
  <si>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</si>
  <si>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</si>
  <si>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</si>
  <si>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</si>
  <si>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</si>
  <si>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</si>
  <si>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</si>
  <si>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</si>
  <si>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</si>
  <si>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</si>
  <si>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</si>
  <si>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</si>
  <si>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</si>
  <si>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</si>
  <si>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</si>
  <si>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</si>
  <si>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</si>
  <si>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</si>
  <si>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</si>
  <si>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</si>
  <si>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</si>
  <si>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</si>
  <si>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</si>
  <si>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</si>
  <si>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</si>
  <si>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</si>
  <si>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</si>
  <si>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</si>
  <si>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</si>
  <si>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</si>
  <si>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</si>
  <si>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</si>
  <si>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</si>
  <si>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</si>
  <si>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</si>
  <si>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</si>
  <si>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</si>
  <si>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</si>
  <si>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</si>
  <si>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</si>
  <si>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</si>
  <si>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</si>
  <si>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</si>
  <si>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</si>
  <si>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</si>
  <si>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</si>
  <si>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</si>
  <si>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</si>
  <si>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</si>
  <si>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</si>
  <si>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</si>
  <si>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</si>
  <si>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</si>
  <si>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</si>
  <si>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</si>
  <si>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Fideicomiso Museo de la Ciudad de León
Estado Analítico del Ejercicio del Presupuesto de Egresos
Clasificación por Objeto del Gasto (Capítulo y Concepto)
Del 1 de Enero al 31 de Diciembre de 2021</t>
  </si>
  <si>
    <t>Fideicomiso Museo de la Ciudad de León
Estado Analítico del Ejercicio del Presupuesto de Egresos
Clasificación Económica (por Tipo de Gasto)
Del 1 de Enero al 31 de Diciembre de 2021</t>
  </si>
  <si>
    <t>Fideicomiso Museo de la Ciudad de León
Estado Analítico del Ejercicio del Presupuesto de Egresos
Clasificación Administrativa
Del 1 de Enero  al 31 de Diciembre de 2021</t>
  </si>
  <si>
    <t>Sector Paraestatal del Gobierno (Federal/Estatal/Municipal) de Fideicomiso Museo de la Ciudad de León
Estado Analítico del Ejercicio del Presupuesto de Egresos
Clasificación Administrativa
Del 1 de Enero al 31 de Diciembre de 2021</t>
  </si>
  <si>
    <t>Fideicomiso Museo de la Ciudad de León
Estado Analítico del Ejercicio del Presupuesto de Egresos
Clasificación Funcional (Finalidad y Función)
Del 1 de Enero al 31 de Diciembre de 2021</t>
  </si>
  <si>
    <t>Gobierno (Federal/Estatal/Municipal) de Fideicomiso Museo de la Ciudad de León
Estado Analítico del Ejercicio del Presupuesto de Egresos
Clasificación Administrativa
Del 1 de Enero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</si>
</sst>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3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opLeftCell="A36" zoomScale="99" zoomScaleNormal="99" workbookViewId="0">
      <selection activeCell="F52" sqref="F52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6" t="s">
        <v>137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8" ht="24.9" customHeight="1" x14ac:dyDescent="0.2">
      <c r="A3" s="63"/>
      <c r="B3" s="6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51">
        <f t="shared" ref="C5:H5" si="0">+C6+C7+C8+C9+C10+C11+C12</f>
        <v>2252513.5099999998</v>
      </c>
      <c r="D5" s="51">
        <f t="shared" si="0"/>
        <v>1.3799999999901047</v>
      </c>
      <c r="E5" s="51">
        <f t="shared" si="0"/>
        <v>2252514.89</v>
      </c>
      <c r="F5" s="51">
        <f t="shared" si="0"/>
        <v>2117526.6</v>
      </c>
      <c r="G5" s="51">
        <f t="shared" si="0"/>
        <v>2117526.6</v>
      </c>
      <c r="H5" s="51">
        <f t="shared" si="0"/>
        <v>134988.29000000004</v>
      </c>
    </row>
    <row r="6" spans="1:8" x14ac:dyDescent="0.2">
      <c r="A6" s="5"/>
      <c r="B6" s="11" t="s">
        <v>78</v>
      </c>
      <c r="C6" s="15">
        <v>1376302.62</v>
      </c>
      <c r="D6" s="15">
        <f>20286.32+1.38</f>
        <v>20287.7</v>
      </c>
      <c r="E6" s="15">
        <f>+C6+D6</f>
        <v>1396590.32</v>
      </c>
      <c r="F6" s="15">
        <v>1396590.32</v>
      </c>
      <c r="G6" s="15">
        <v>1396590.32</v>
      </c>
      <c r="H6" s="15">
        <f>+E6-F6</f>
        <v>0</v>
      </c>
    </row>
    <row r="7" spans="1:8" x14ac:dyDescent="0.2">
      <c r="A7" s="5"/>
      <c r="B7" s="11" t="s">
        <v>79</v>
      </c>
      <c r="C7" s="15">
        <v>0</v>
      </c>
      <c r="D7" s="15">
        <v>0</v>
      </c>
      <c r="E7" s="15">
        <f t="shared" ref="E7:G71" si="1">+C7+D7</f>
        <v>0</v>
      </c>
      <c r="F7" s="15">
        <v>0</v>
      </c>
      <c r="G7" s="15">
        <v>0</v>
      </c>
      <c r="H7" s="15">
        <f>+E7-F7</f>
        <v>0</v>
      </c>
    </row>
    <row r="8" spans="1:8" x14ac:dyDescent="0.2">
      <c r="A8" s="5"/>
      <c r="B8" s="11" t="s">
        <v>80</v>
      </c>
      <c r="C8" s="15">
        <v>209199.43</v>
      </c>
      <c r="D8" s="15">
        <v>7736</v>
      </c>
      <c r="E8" s="15">
        <f t="shared" si="1"/>
        <v>216935.43</v>
      </c>
      <c r="F8" s="15">
        <v>190574.61</v>
      </c>
      <c r="G8" s="15">
        <v>190574.61</v>
      </c>
      <c r="H8" s="15">
        <f t="shared" ref="H8:H71" si="2">+E8-F8</f>
        <v>26360.820000000007</v>
      </c>
    </row>
    <row r="9" spans="1:8" x14ac:dyDescent="0.2">
      <c r="A9" s="5"/>
      <c r="B9" s="11" t="s">
        <v>35</v>
      </c>
      <c r="C9" s="15">
        <v>405687</v>
      </c>
      <c r="D9" s="15">
        <v>47000</v>
      </c>
      <c r="E9" s="15">
        <f t="shared" si="1"/>
        <v>452687</v>
      </c>
      <c r="F9" s="15">
        <v>364797.2</v>
      </c>
      <c r="G9" s="15">
        <v>364797.2</v>
      </c>
      <c r="H9" s="15">
        <f t="shared" si="2"/>
        <v>87889.799999999988</v>
      </c>
    </row>
    <row r="10" spans="1:8" x14ac:dyDescent="0.2">
      <c r="A10" s="5"/>
      <c r="B10" s="11" t="s">
        <v>81</v>
      </c>
      <c r="C10" s="15">
        <v>169870.35</v>
      </c>
      <c r="D10" s="15">
        <v>0</v>
      </c>
      <c r="E10" s="15">
        <f t="shared" si="1"/>
        <v>169870.35</v>
      </c>
      <c r="F10" s="15">
        <v>165564.47</v>
      </c>
      <c r="G10" s="15">
        <v>165564.47</v>
      </c>
      <c r="H10" s="15">
        <f t="shared" si="2"/>
        <v>4305.8800000000047</v>
      </c>
    </row>
    <row r="11" spans="1:8" x14ac:dyDescent="0.2">
      <c r="A11" s="5"/>
      <c r="B11" s="11" t="s">
        <v>36</v>
      </c>
      <c r="C11" s="15">
        <v>91454.11000000003</v>
      </c>
      <c r="D11" s="15">
        <v>-75022.320000000007</v>
      </c>
      <c r="E11" s="15">
        <f t="shared" si="1"/>
        <v>16431.790000000023</v>
      </c>
      <c r="F11" s="15">
        <v>0</v>
      </c>
      <c r="G11" s="15">
        <v>0</v>
      </c>
      <c r="H11" s="15">
        <f t="shared" si="2"/>
        <v>16431.790000000023</v>
      </c>
    </row>
    <row r="12" spans="1:8" x14ac:dyDescent="0.2">
      <c r="A12" s="5"/>
      <c r="B12" s="11" t="s">
        <v>82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50" t="s">
        <v>70</v>
      </c>
      <c r="B13" s="7"/>
      <c r="C13" s="52">
        <f t="shared" ref="C13:H13" si="3">+C14+C15+C16+C17+C18+C19+C20+C21+C22</f>
        <v>200049</v>
      </c>
      <c r="D13" s="52">
        <f t="shared" si="3"/>
        <v>-130068.57</v>
      </c>
      <c r="E13" s="52">
        <f t="shared" si="3"/>
        <v>69980.429999999993</v>
      </c>
      <c r="F13" s="52">
        <f t="shared" si="3"/>
        <v>68681.429999999993</v>
      </c>
      <c r="G13" s="52">
        <f t="shared" si="3"/>
        <v>68681.429999999993</v>
      </c>
      <c r="H13" s="52">
        <f t="shared" si="3"/>
        <v>1299</v>
      </c>
    </row>
    <row r="14" spans="1:8" x14ac:dyDescent="0.2">
      <c r="A14" s="5"/>
      <c r="B14" s="11" t="s">
        <v>83</v>
      </c>
      <c r="C14" s="15">
        <v>154285</v>
      </c>
      <c r="D14" s="15">
        <f>-95744.14+491.14</f>
        <v>-95253</v>
      </c>
      <c r="E14" s="15">
        <f t="shared" si="1"/>
        <v>59032</v>
      </c>
      <c r="F14" s="15">
        <v>57733</v>
      </c>
      <c r="G14" s="15">
        <v>57733</v>
      </c>
      <c r="H14" s="15">
        <f t="shared" si="2"/>
        <v>1299</v>
      </c>
    </row>
    <row r="15" spans="1:8" x14ac:dyDescent="0.2">
      <c r="A15" s="5"/>
      <c r="B15" s="11" t="s">
        <v>84</v>
      </c>
      <c r="C15" s="15">
        <v>3000</v>
      </c>
      <c r="D15" s="15">
        <v>-2926</v>
      </c>
      <c r="E15" s="15">
        <f t="shared" si="1"/>
        <v>74</v>
      </c>
      <c r="F15" s="15">
        <v>74</v>
      </c>
      <c r="G15" s="15">
        <v>74</v>
      </c>
      <c r="H15" s="15">
        <f t="shared" si="2"/>
        <v>0</v>
      </c>
    </row>
    <row r="16" spans="1:8" x14ac:dyDescent="0.2">
      <c r="A16" s="5"/>
      <c r="B16" s="11" t="s">
        <v>85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 t="shared" si="2"/>
        <v>0</v>
      </c>
    </row>
    <row r="17" spans="1:8" x14ac:dyDescent="0.2">
      <c r="A17" s="5"/>
      <c r="B17" s="11" t="s">
        <v>86</v>
      </c>
      <c r="C17" s="15">
        <v>22000</v>
      </c>
      <c r="D17" s="15">
        <v>-11125.57</v>
      </c>
      <c r="E17" s="15">
        <f t="shared" si="1"/>
        <v>10874.43</v>
      </c>
      <c r="F17" s="15">
        <v>10874.43</v>
      </c>
      <c r="G17" s="15">
        <v>10874.43</v>
      </c>
      <c r="H17" s="15">
        <f t="shared" si="2"/>
        <v>0</v>
      </c>
    </row>
    <row r="18" spans="1:8" x14ac:dyDescent="0.2">
      <c r="A18" s="5"/>
      <c r="B18" s="11" t="s">
        <v>87</v>
      </c>
      <c r="C18" s="15">
        <v>1000</v>
      </c>
      <c r="D18" s="15">
        <v>-1000</v>
      </c>
      <c r="E18" s="15">
        <f t="shared" si="1"/>
        <v>0</v>
      </c>
      <c r="F18" s="15">
        <v>0</v>
      </c>
      <c r="G18" s="15">
        <v>0</v>
      </c>
      <c r="H18" s="15">
        <f t="shared" si="2"/>
        <v>0</v>
      </c>
    </row>
    <row r="19" spans="1:8" x14ac:dyDescent="0.2">
      <c r="A19" s="5"/>
      <c r="B19" s="11" t="s">
        <v>88</v>
      </c>
      <c r="C19" s="15">
        <v>0</v>
      </c>
      <c r="D19" s="15">
        <v>0</v>
      </c>
      <c r="E19" s="15">
        <f t="shared" si="1"/>
        <v>0</v>
      </c>
      <c r="F19" s="15">
        <v>0</v>
      </c>
      <c r="G19" s="15">
        <v>0</v>
      </c>
      <c r="H19" s="15">
        <f t="shared" si="2"/>
        <v>0</v>
      </c>
    </row>
    <row r="20" spans="1:8" x14ac:dyDescent="0.2">
      <c r="A20" s="5"/>
      <c r="B20" s="11" t="s">
        <v>89</v>
      </c>
      <c r="C20" s="15">
        <v>19764</v>
      </c>
      <c r="D20" s="15">
        <v>-19764</v>
      </c>
      <c r="E20" s="15">
        <f t="shared" si="1"/>
        <v>0</v>
      </c>
      <c r="F20" s="15">
        <v>0</v>
      </c>
      <c r="G20" s="15">
        <v>0</v>
      </c>
      <c r="H20" s="15">
        <f t="shared" si="2"/>
        <v>0</v>
      </c>
    </row>
    <row r="21" spans="1:8" x14ac:dyDescent="0.2">
      <c r="A21" s="5"/>
      <c r="B21" s="11" t="s">
        <v>90</v>
      </c>
      <c r="C21" s="15">
        <v>0</v>
      </c>
      <c r="D21" s="15">
        <v>0</v>
      </c>
      <c r="E21" s="15">
        <f t="shared" si="1"/>
        <v>0</v>
      </c>
      <c r="F21" s="15">
        <v>0</v>
      </c>
      <c r="G21" s="15">
        <v>0</v>
      </c>
      <c r="H21" s="15">
        <f t="shared" si="2"/>
        <v>0</v>
      </c>
    </row>
    <row r="22" spans="1:8" x14ac:dyDescent="0.2">
      <c r="A22" s="5"/>
      <c r="B22" s="11" t="s">
        <v>91</v>
      </c>
      <c r="C22" s="15">
        <v>0</v>
      </c>
      <c r="D22" s="15">
        <v>0</v>
      </c>
      <c r="E22" s="15">
        <f t="shared" si="1"/>
        <v>0</v>
      </c>
      <c r="F22" s="15">
        <v>0</v>
      </c>
      <c r="G22" s="15">
        <v>0</v>
      </c>
      <c r="H22" s="15">
        <f t="shared" si="2"/>
        <v>0</v>
      </c>
    </row>
    <row r="23" spans="1:8" x14ac:dyDescent="0.2">
      <c r="A23" s="50" t="s">
        <v>71</v>
      </c>
      <c r="B23" s="7"/>
      <c r="C23" s="52">
        <f t="shared" ref="C23:H23" si="4">+C24+C25+C26+C27+C28+C29+C30+C31+C32</f>
        <v>901718.48950889555</v>
      </c>
      <c r="D23" s="52">
        <f t="shared" si="4"/>
        <v>352842.44</v>
      </c>
      <c r="E23" s="52">
        <f t="shared" si="4"/>
        <v>1254560.9295088956</v>
      </c>
      <c r="F23" s="52">
        <f t="shared" si="4"/>
        <v>1169724.2500000002</v>
      </c>
      <c r="G23" s="52">
        <f t="shared" si="4"/>
        <v>1169724.2500000002</v>
      </c>
      <c r="H23" s="52">
        <f t="shared" si="4"/>
        <v>84836.679508895613</v>
      </c>
    </row>
    <row r="24" spans="1:8" x14ac:dyDescent="0.2">
      <c r="A24" s="5"/>
      <c r="B24" s="11" t="s">
        <v>92</v>
      </c>
      <c r="C24" s="15">
        <v>155721.21</v>
      </c>
      <c r="D24" s="15">
        <f>23182.96-1643.08</f>
        <v>21539.879999999997</v>
      </c>
      <c r="E24" s="15">
        <f t="shared" si="1"/>
        <v>177261.09</v>
      </c>
      <c r="F24" s="15">
        <v>146277.5</v>
      </c>
      <c r="G24" s="15">
        <v>146277.5</v>
      </c>
      <c r="H24" s="15">
        <f t="shared" si="2"/>
        <v>30983.589999999997</v>
      </c>
    </row>
    <row r="25" spans="1:8" x14ac:dyDescent="0.2">
      <c r="A25" s="5"/>
      <c r="B25" s="11" t="s">
        <v>93</v>
      </c>
      <c r="C25" s="15">
        <v>0</v>
      </c>
      <c r="D25" s="15">
        <v>0</v>
      </c>
      <c r="E25" s="15">
        <f t="shared" si="1"/>
        <v>0</v>
      </c>
      <c r="F25" s="15">
        <v>0</v>
      </c>
      <c r="G25" s="15">
        <v>0</v>
      </c>
      <c r="H25" s="15">
        <f t="shared" si="2"/>
        <v>0</v>
      </c>
    </row>
    <row r="26" spans="1:8" x14ac:dyDescent="0.2">
      <c r="A26" s="5"/>
      <c r="B26" s="11" t="s">
        <v>94</v>
      </c>
      <c r="C26" s="15">
        <v>244684.4</v>
      </c>
      <c r="D26" s="15">
        <f>171987-94046.46</f>
        <v>77940.539999999994</v>
      </c>
      <c r="E26" s="15">
        <f t="shared" si="1"/>
        <v>322624.94</v>
      </c>
      <c r="F26" s="15">
        <v>306907.64999999997</v>
      </c>
      <c r="G26" s="15">
        <v>306907.64999999997</v>
      </c>
      <c r="H26" s="15">
        <f t="shared" si="2"/>
        <v>15717.290000000037</v>
      </c>
    </row>
    <row r="27" spans="1:8" x14ac:dyDescent="0.2">
      <c r="A27" s="5"/>
      <c r="B27" s="11" t="s">
        <v>95</v>
      </c>
      <c r="C27" s="15">
        <v>135594</v>
      </c>
      <c r="D27" s="15">
        <v>-27000</v>
      </c>
      <c r="E27" s="15">
        <f t="shared" si="1"/>
        <v>108594</v>
      </c>
      <c r="F27" s="15">
        <v>91862.87</v>
      </c>
      <c r="G27" s="15">
        <v>91862.87</v>
      </c>
      <c r="H27" s="15">
        <f t="shared" si="2"/>
        <v>16731.130000000005</v>
      </c>
    </row>
    <row r="28" spans="1:8" x14ac:dyDescent="0.2">
      <c r="A28" s="5"/>
      <c r="B28" s="11" t="s">
        <v>96</v>
      </c>
      <c r="C28" s="15">
        <v>257629.39</v>
      </c>
      <c r="D28" s="15">
        <f>471126.14-129788.19</f>
        <v>341337.95</v>
      </c>
      <c r="E28" s="15">
        <f t="shared" si="1"/>
        <v>598967.34000000008</v>
      </c>
      <c r="F28" s="15">
        <v>579429.16</v>
      </c>
      <c r="G28" s="15">
        <v>579429.16</v>
      </c>
      <c r="H28" s="15">
        <f t="shared" si="2"/>
        <v>19538.180000000051</v>
      </c>
    </row>
    <row r="29" spans="1:8" x14ac:dyDescent="0.2">
      <c r="A29" s="5"/>
      <c r="B29" s="11" t="s">
        <v>97</v>
      </c>
      <c r="C29" s="15">
        <v>45000</v>
      </c>
      <c r="D29" s="15">
        <v>-43615</v>
      </c>
      <c r="E29" s="15">
        <f t="shared" si="1"/>
        <v>1385</v>
      </c>
      <c r="F29" s="15">
        <v>1385</v>
      </c>
      <c r="G29" s="15">
        <v>1385</v>
      </c>
      <c r="H29" s="15">
        <f t="shared" si="2"/>
        <v>0</v>
      </c>
    </row>
    <row r="30" spans="1:8" x14ac:dyDescent="0.2">
      <c r="A30" s="5"/>
      <c r="B30" s="11" t="s">
        <v>98</v>
      </c>
      <c r="C30" s="15">
        <v>1500</v>
      </c>
      <c r="D30" s="15">
        <v>849</v>
      </c>
      <c r="E30" s="15">
        <f t="shared" si="1"/>
        <v>2349</v>
      </c>
      <c r="F30" s="15">
        <v>1752</v>
      </c>
      <c r="G30" s="15">
        <v>1752</v>
      </c>
      <c r="H30" s="15">
        <f t="shared" si="2"/>
        <v>597</v>
      </c>
    </row>
    <row r="31" spans="1:8" x14ac:dyDescent="0.2">
      <c r="A31" s="5"/>
      <c r="B31" s="11" t="s">
        <v>99</v>
      </c>
      <c r="C31" s="15">
        <v>0</v>
      </c>
      <c r="D31" s="15">
        <v>0</v>
      </c>
      <c r="E31" s="15">
        <f t="shared" si="1"/>
        <v>0</v>
      </c>
      <c r="F31" s="15">
        <v>0</v>
      </c>
      <c r="G31" s="15">
        <v>0</v>
      </c>
      <c r="H31" s="15">
        <f t="shared" si="2"/>
        <v>0</v>
      </c>
    </row>
    <row r="32" spans="1:8" x14ac:dyDescent="0.2">
      <c r="A32" s="5"/>
      <c r="B32" s="11" t="s">
        <v>19</v>
      </c>
      <c r="C32" s="15">
        <v>61589.489508895531</v>
      </c>
      <c r="D32" s="15">
        <v>-18209.93</v>
      </c>
      <c r="E32" s="15">
        <f t="shared" si="1"/>
        <v>43379.559508895531</v>
      </c>
      <c r="F32" s="15">
        <v>42110.07</v>
      </c>
      <c r="G32" s="15">
        <v>42110.07</v>
      </c>
      <c r="H32" s="15">
        <f t="shared" si="2"/>
        <v>1269.4895088955309</v>
      </c>
    </row>
    <row r="33" spans="1:8" x14ac:dyDescent="0.2">
      <c r="A33" s="50" t="s">
        <v>72</v>
      </c>
      <c r="B33" s="7"/>
      <c r="C33" s="52">
        <f t="shared" ref="C33:H33" si="5">+C34+C35+C36+C37+C38+C39+C40+C41+C42</f>
        <v>0</v>
      </c>
      <c r="D33" s="52">
        <f t="shared" si="5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</row>
    <row r="34" spans="1:8" x14ac:dyDescent="0.2">
      <c r="A34" s="5"/>
      <c r="B34" s="11" t="s">
        <v>100</v>
      </c>
      <c r="C34" s="15">
        <v>0</v>
      </c>
      <c r="D34" s="15"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2"/>
        <v>0</v>
      </c>
    </row>
    <row r="35" spans="1:8" x14ac:dyDescent="0.2">
      <c r="A35" s="5"/>
      <c r="B35" s="11" t="s">
        <v>101</v>
      </c>
      <c r="C35" s="15">
        <v>0</v>
      </c>
      <c r="D35" s="15">
        <v>0</v>
      </c>
      <c r="E35" s="15">
        <f t="shared" si="1"/>
        <v>0</v>
      </c>
      <c r="F35" s="15">
        <f t="shared" si="1"/>
        <v>0</v>
      </c>
      <c r="G35" s="15">
        <f t="shared" si="1"/>
        <v>0</v>
      </c>
      <c r="H35" s="15">
        <f t="shared" si="2"/>
        <v>0</v>
      </c>
    </row>
    <row r="36" spans="1:8" x14ac:dyDescent="0.2">
      <c r="A36" s="5"/>
      <c r="B36" s="11" t="s">
        <v>102</v>
      </c>
      <c r="C36" s="15">
        <v>0</v>
      </c>
      <c r="D36" s="15"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2"/>
        <v>0</v>
      </c>
    </row>
    <row r="37" spans="1:8" x14ac:dyDescent="0.2">
      <c r="A37" s="5"/>
      <c r="B37" s="11" t="s">
        <v>103</v>
      </c>
      <c r="C37" s="15">
        <v>0</v>
      </c>
      <c r="D37" s="15">
        <v>0</v>
      </c>
      <c r="E37" s="15">
        <f t="shared" si="1"/>
        <v>0</v>
      </c>
      <c r="F37" s="15">
        <f t="shared" si="1"/>
        <v>0</v>
      </c>
      <c r="G37" s="15">
        <f t="shared" si="1"/>
        <v>0</v>
      </c>
      <c r="H37" s="15">
        <f t="shared" si="2"/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2"/>
        <v>0</v>
      </c>
    </row>
    <row r="39" spans="1:8" x14ac:dyDescent="0.2">
      <c r="A39" s="5"/>
      <c r="B39" s="11" t="s">
        <v>104</v>
      </c>
      <c r="C39" s="15">
        <v>0</v>
      </c>
      <c r="D39" s="15">
        <v>0</v>
      </c>
      <c r="E39" s="15">
        <f t="shared" si="1"/>
        <v>0</v>
      </c>
      <c r="F39" s="15">
        <f t="shared" si="1"/>
        <v>0</v>
      </c>
      <c r="G39" s="15">
        <f t="shared" si="1"/>
        <v>0</v>
      </c>
      <c r="H39" s="15">
        <f t="shared" si="2"/>
        <v>0</v>
      </c>
    </row>
    <row r="40" spans="1:8" x14ac:dyDescent="0.2">
      <c r="A40" s="5"/>
      <c r="B40" s="11" t="s">
        <v>105</v>
      </c>
      <c r="C40" s="15">
        <v>0</v>
      </c>
      <c r="D40" s="15">
        <v>0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2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1"/>
        <v>0</v>
      </c>
      <c r="F41" s="15">
        <f t="shared" si="1"/>
        <v>0</v>
      </c>
      <c r="G41" s="15">
        <f t="shared" si="1"/>
        <v>0</v>
      </c>
      <c r="H41" s="15">
        <f t="shared" si="2"/>
        <v>0</v>
      </c>
    </row>
    <row r="42" spans="1:8" x14ac:dyDescent="0.2">
      <c r="A42" s="5"/>
      <c r="B42" s="11" t="s">
        <v>106</v>
      </c>
      <c r="C42" s="15">
        <v>0</v>
      </c>
      <c r="D42" s="15">
        <v>0</v>
      </c>
      <c r="E42" s="15">
        <f t="shared" si="1"/>
        <v>0</v>
      </c>
      <c r="F42" s="15">
        <f t="shared" si="1"/>
        <v>0</v>
      </c>
      <c r="G42" s="15">
        <f t="shared" si="1"/>
        <v>0</v>
      </c>
      <c r="H42" s="15">
        <f t="shared" si="2"/>
        <v>0</v>
      </c>
    </row>
    <row r="43" spans="1:8" x14ac:dyDescent="0.2">
      <c r="A43" s="50" t="s">
        <v>73</v>
      </c>
      <c r="B43" s="7"/>
      <c r="C43" s="52">
        <f t="shared" ref="C43:H43" si="6">+C44+C45+C46+C47+C48+C49+C50+C51+C52</f>
        <v>167000</v>
      </c>
      <c r="D43" s="52">
        <f t="shared" si="6"/>
        <v>-28920</v>
      </c>
      <c r="E43" s="52">
        <f t="shared" si="6"/>
        <v>138080</v>
      </c>
      <c r="F43" s="52">
        <f t="shared" si="6"/>
        <v>136034.70000000001</v>
      </c>
      <c r="G43" s="52">
        <f t="shared" si="6"/>
        <v>136034.70000000001</v>
      </c>
      <c r="H43" s="52">
        <f t="shared" si="6"/>
        <v>2045.2999999999993</v>
      </c>
    </row>
    <row r="44" spans="1:8" x14ac:dyDescent="0.2">
      <c r="A44" s="5"/>
      <c r="B44" s="11" t="s">
        <v>107</v>
      </c>
      <c r="C44" s="15">
        <v>86000</v>
      </c>
      <c r="D44" s="15">
        <v>-85000</v>
      </c>
      <c r="E44" s="15">
        <f t="shared" si="1"/>
        <v>1000</v>
      </c>
      <c r="F44" s="15">
        <v>0</v>
      </c>
      <c r="G44" s="15">
        <v>0</v>
      </c>
      <c r="H44" s="15">
        <f t="shared" si="2"/>
        <v>1000</v>
      </c>
    </row>
    <row r="45" spans="1:8" x14ac:dyDescent="0.2">
      <c r="A45" s="5"/>
      <c r="B45" s="11" t="s">
        <v>108</v>
      </c>
      <c r="C45" s="15">
        <v>0</v>
      </c>
      <c r="D45" s="15">
        <v>0</v>
      </c>
      <c r="E45" s="15">
        <f t="shared" si="1"/>
        <v>0</v>
      </c>
      <c r="F45" s="15">
        <v>0</v>
      </c>
      <c r="G45" s="15">
        <v>0</v>
      </c>
      <c r="H45" s="15">
        <f t="shared" si="2"/>
        <v>0</v>
      </c>
    </row>
    <row r="46" spans="1:8" x14ac:dyDescent="0.2">
      <c r="A46" s="5"/>
      <c r="B46" s="11" t="s">
        <v>109</v>
      </c>
      <c r="C46" s="15">
        <v>0</v>
      </c>
      <c r="D46" s="15">
        <v>0</v>
      </c>
      <c r="E46" s="15">
        <f t="shared" si="1"/>
        <v>0</v>
      </c>
      <c r="F46" s="15">
        <v>0</v>
      </c>
      <c r="G46" s="15">
        <v>0</v>
      </c>
      <c r="H46" s="15">
        <f t="shared" si="2"/>
        <v>0</v>
      </c>
    </row>
    <row r="47" spans="1:8" x14ac:dyDescent="0.2">
      <c r="A47" s="5"/>
      <c r="B47" s="11" t="s">
        <v>110</v>
      </c>
      <c r="C47" s="15">
        <v>0</v>
      </c>
      <c r="D47" s="15">
        <v>0</v>
      </c>
      <c r="E47" s="15">
        <f t="shared" si="1"/>
        <v>0</v>
      </c>
      <c r="F47" s="15">
        <v>0</v>
      </c>
      <c r="G47" s="15">
        <v>0</v>
      </c>
      <c r="H47" s="15">
        <f t="shared" si="2"/>
        <v>0</v>
      </c>
    </row>
    <row r="48" spans="1:8" x14ac:dyDescent="0.2">
      <c r="A48" s="5"/>
      <c r="B48" s="11" t="s">
        <v>111</v>
      </c>
      <c r="C48" s="15">
        <v>0</v>
      </c>
      <c r="D48" s="15">
        <v>0</v>
      </c>
      <c r="E48" s="15">
        <f t="shared" si="1"/>
        <v>0</v>
      </c>
      <c r="F48" s="15">
        <v>0</v>
      </c>
      <c r="G48" s="15">
        <v>0</v>
      </c>
      <c r="H48" s="15">
        <f t="shared" si="2"/>
        <v>0</v>
      </c>
    </row>
    <row r="49" spans="1:8" x14ac:dyDescent="0.2">
      <c r="A49" s="5"/>
      <c r="B49" s="11" t="s">
        <v>112</v>
      </c>
      <c r="C49" s="15">
        <v>11000</v>
      </c>
      <c r="D49" s="15">
        <v>-1892.7</v>
      </c>
      <c r="E49" s="15">
        <f t="shared" si="1"/>
        <v>9107.2999999999993</v>
      </c>
      <c r="F49" s="15">
        <v>8062</v>
      </c>
      <c r="G49" s="15">
        <v>8062</v>
      </c>
      <c r="H49" s="15">
        <f t="shared" si="2"/>
        <v>1045.2999999999993</v>
      </c>
    </row>
    <row r="50" spans="1:8" x14ac:dyDescent="0.2">
      <c r="A50" s="5"/>
      <c r="B50" s="11" t="s">
        <v>113</v>
      </c>
      <c r="C50" s="15">
        <v>0</v>
      </c>
      <c r="D50" s="15">
        <v>0</v>
      </c>
      <c r="E50" s="15">
        <f t="shared" si="1"/>
        <v>0</v>
      </c>
      <c r="F50" s="15">
        <v>0</v>
      </c>
      <c r="G50" s="15">
        <v>0</v>
      </c>
      <c r="H50" s="15">
        <f t="shared" si="2"/>
        <v>0</v>
      </c>
    </row>
    <row r="51" spans="1:8" x14ac:dyDescent="0.2">
      <c r="A51" s="5"/>
      <c r="B51" s="11" t="s">
        <v>114</v>
      </c>
      <c r="C51" s="15">
        <v>0</v>
      </c>
      <c r="D51" s="15">
        <v>0</v>
      </c>
      <c r="E51" s="15">
        <f t="shared" si="1"/>
        <v>0</v>
      </c>
      <c r="F51" s="15">
        <v>0</v>
      </c>
      <c r="G51" s="15">
        <v>0</v>
      </c>
      <c r="H51" s="15">
        <f t="shared" si="2"/>
        <v>0</v>
      </c>
    </row>
    <row r="52" spans="1:8" x14ac:dyDescent="0.2">
      <c r="A52" s="5"/>
      <c r="B52" s="11" t="s">
        <v>115</v>
      </c>
      <c r="C52" s="15">
        <v>70000</v>
      </c>
      <c r="D52" s="15">
        <v>57972.7</v>
      </c>
      <c r="E52" s="15">
        <f t="shared" si="1"/>
        <v>127972.7</v>
      </c>
      <c r="F52" s="15">
        <v>127972.7</v>
      </c>
      <c r="G52" s="15">
        <v>127972.7</v>
      </c>
      <c r="H52" s="15">
        <f t="shared" si="2"/>
        <v>0</v>
      </c>
    </row>
    <row r="53" spans="1:8" x14ac:dyDescent="0.2">
      <c r="A53" s="50" t="s">
        <v>74</v>
      </c>
      <c r="B53" s="7"/>
      <c r="C53" s="52">
        <f t="shared" ref="C53:H53" si="7">+C54+C55+C56</f>
        <v>0</v>
      </c>
      <c r="D53" s="52">
        <f t="shared" si="7"/>
        <v>0</v>
      </c>
      <c r="E53" s="52">
        <f t="shared" si="7"/>
        <v>0</v>
      </c>
      <c r="F53" s="52">
        <f t="shared" si="7"/>
        <v>0</v>
      </c>
      <c r="G53" s="52">
        <f t="shared" si="7"/>
        <v>0</v>
      </c>
      <c r="H53" s="52">
        <f t="shared" si="7"/>
        <v>0</v>
      </c>
    </row>
    <row r="54" spans="1:8" x14ac:dyDescent="0.2">
      <c r="A54" s="5"/>
      <c r="B54" s="11" t="s">
        <v>116</v>
      </c>
      <c r="C54" s="15">
        <v>0</v>
      </c>
      <c r="D54" s="15">
        <v>0</v>
      </c>
      <c r="E54" s="15">
        <f t="shared" si="1"/>
        <v>0</v>
      </c>
      <c r="F54" s="15">
        <v>0</v>
      </c>
      <c r="G54" s="15">
        <v>0</v>
      </c>
      <c r="H54" s="15">
        <f t="shared" si="2"/>
        <v>0</v>
      </c>
    </row>
    <row r="55" spans="1:8" x14ac:dyDescent="0.2">
      <c r="A55" s="5"/>
      <c r="B55" s="11" t="s">
        <v>117</v>
      </c>
      <c r="C55" s="15">
        <v>0</v>
      </c>
      <c r="D55" s="15">
        <v>0</v>
      </c>
      <c r="E55" s="15">
        <f t="shared" si="1"/>
        <v>0</v>
      </c>
      <c r="F55" s="15">
        <v>0</v>
      </c>
      <c r="G55" s="15">
        <v>0</v>
      </c>
      <c r="H55" s="15">
        <f t="shared" si="2"/>
        <v>0</v>
      </c>
    </row>
    <row r="56" spans="1:8" x14ac:dyDescent="0.2">
      <c r="A56" s="5"/>
      <c r="B56" s="11" t="s">
        <v>118</v>
      </c>
      <c r="C56" s="15">
        <v>0</v>
      </c>
      <c r="D56" s="15">
        <v>0</v>
      </c>
      <c r="E56" s="15">
        <f t="shared" si="1"/>
        <v>0</v>
      </c>
      <c r="F56" s="15">
        <v>0</v>
      </c>
      <c r="G56" s="15">
        <v>0</v>
      </c>
      <c r="H56" s="15">
        <f t="shared" si="2"/>
        <v>0</v>
      </c>
    </row>
    <row r="57" spans="1:8" x14ac:dyDescent="0.2">
      <c r="A57" s="50" t="s">
        <v>75</v>
      </c>
      <c r="B57" s="7"/>
      <c r="C57" s="52">
        <f t="shared" ref="C57:H57" si="8">+C58+C59+C60+C61+C62+C63+C64</f>
        <v>0</v>
      </c>
      <c r="D57" s="52">
        <f t="shared" si="8"/>
        <v>0</v>
      </c>
      <c r="E57" s="52">
        <f t="shared" si="8"/>
        <v>0</v>
      </c>
      <c r="F57" s="52">
        <f t="shared" si="8"/>
        <v>0</v>
      </c>
      <c r="G57" s="52">
        <f t="shared" si="8"/>
        <v>0</v>
      </c>
      <c r="H57" s="52">
        <f t="shared" si="8"/>
        <v>0</v>
      </c>
    </row>
    <row r="58" spans="1:8" x14ac:dyDescent="0.2">
      <c r="A58" s="5"/>
      <c r="B58" s="11" t="s">
        <v>119</v>
      </c>
      <c r="C58" s="15">
        <v>0</v>
      </c>
      <c r="D58" s="15">
        <v>0</v>
      </c>
      <c r="E58" s="15">
        <f t="shared" si="1"/>
        <v>0</v>
      </c>
      <c r="F58" s="15">
        <v>0</v>
      </c>
      <c r="G58" s="15">
        <v>0</v>
      </c>
      <c r="H58" s="15">
        <f t="shared" si="2"/>
        <v>0</v>
      </c>
    </row>
    <row r="59" spans="1:8" x14ac:dyDescent="0.2">
      <c r="A59" s="5"/>
      <c r="B59" s="11" t="s">
        <v>120</v>
      </c>
      <c r="C59" s="15">
        <v>0</v>
      </c>
      <c r="D59" s="15">
        <v>0</v>
      </c>
      <c r="E59" s="15">
        <f t="shared" si="1"/>
        <v>0</v>
      </c>
      <c r="F59" s="15">
        <v>0</v>
      </c>
      <c r="G59" s="15">
        <v>0</v>
      </c>
      <c r="H59" s="15">
        <f t="shared" si="2"/>
        <v>0</v>
      </c>
    </row>
    <row r="60" spans="1:8" x14ac:dyDescent="0.2">
      <c r="A60" s="5"/>
      <c r="B60" s="11" t="s">
        <v>121</v>
      </c>
      <c r="C60" s="15">
        <v>0</v>
      </c>
      <c r="D60" s="15">
        <v>0</v>
      </c>
      <c r="E60" s="15">
        <f t="shared" si="1"/>
        <v>0</v>
      </c>
      <c r="F60" s="15">
        <v>0</v>
      </c>
      <c r="G60" s="15">
        <v>0</v>
      </c>
      <c r="H60" s="15">
        <f t="shared" si="2"/>
        <v>0</v>
      </c>
    </row>
    <row r="61" spans="1:8" x14ac:dyDescent="0.2">
      <c r="A61" s="5"/>
      <c r="B61" s="11" t="s">
        <v>122</v>
      </c>
      <c r="C61" s="15">
        <v>0</v>
      </c>
      <c r="D61" s="15">
        <v>0</v>
      </c>
      <c r="E61" s="15">
        <f t="shared" si="1"/>
        <v>0</v>
      </c>
      <c r="F61" s="15">
        <v>0</v>
      </c>
      <c r="G61" s="15">
        <v>0</v>
      </c>
      <c r="H61" s="15">
        <f t="shared" si="2"/>
        <v>0</v>
      </c>
    </row>
    <row r="62" spans="1:8" x14ac:dyDescent="0.2">
      <c r="A62" s="5"/>
      <c r="B62" s="11" t="s">
        <v>123</v>
      </c>
      <c r="C62" s="15">
        <v>0</v>
      </c>
      <c r="D62" s="15">
        <v>0</v>
      </c>
      <c r="E62" s="15">
        <f t="shared" si="1"/>
        <v>0</v>
      </c>
      <c r="F62" s="15">
        <v>0</v>
      </c>
      <c r="G62" s="15">
        <v>0</v>
      </c>
      <c r="H62" s="15">
        <f t="shared" si="2"/>
        <v>0</v>
      </c>
    </row>
    <row r="63" spans="1:8" x14ac:dyDescent="0.2">
      <c r="A63" s="5"/>
      <c r="B63" s="11" t="s">
        <v>124</v>
      </c>
      <c r="C63" s="15">
        <v>0</v>
      </c>
      <c r="D63" s="15">
        <v>0</v>
      </c>
      <c r="E63" s="15">
        <f t="shared" si="1"/>
        <v>0</v>
      </c>
      <c r="F63" s="15">
        <v>0</v>
      </c>
      <c r="G63" s="15">
        <v>0</v>
      </c>
      <c r="H63" s="15">
        <f t="shared" si="2"/>
        <v>0</v>
      </c>
    </row>
    <row r="64" spans="1:8" x14ac:dyDescent="0.2">
      <c r="A64" s="5"/>
      <c r="B64" s="11" t="s">
        <v>125</v>
      </c>
      <c r="C64" s="15">
        <v>0</v>
      </c>
      <c r="D64" s="15">
        <v>0</v>
      </c>
      <c r="E64" s="15">
        <f t="shared" si="1"/>
        <v>0</v>
      </c>
      <c r="F64" s="15">
        <v>0</v>
      </c>
      <c r="G64" s="15">
        <v>0</v>
      </c>
      <c r="H64" s="15">
        <f t="shared" si="2"/>
        <v>0</v>
      </c>
    </row>
    <row r="65" spans="1:8" x14ac:dyDescent="0.2">
      <c r="A65" s="50" t="s">
        <v>76</v>
      </c>
      <c r="B65" s="7"/>
      <c r="C65" s="52">
        <f t="shared" ref="C65:H65" si="9">+C66+C67+C68</f>
        <v>0</v>
      </c>
      <c r="D65" s="52">
        <f t="shared" si="9"/>
        <v>0</v>
      </c>
      <c r="E65" s="52">
        <f t="shared" si="9"/>
        <v>0</v>
      </c>
      <c r="F65" s="52">
        <f t="shared" si="9"/>
        <v>0</v>
      </c>
      <c r="G65" s="52">
        <f t="shared" si="9"/>
        <v>0</v>
      </c>
      <c r="H65" s="52">
        <f t="shared" si="9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1"/>
        <v>0</v>
      </c>
      <c r="F66" s="15">
        <v>0</v>
      </c>
      <c r="G66" s="15">
        <v>0</v>
      </c>
      <c r="H66" s="15">
        <f t="shared" si="2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1"/>
        <v>0</v>
      </c>
      <c r="F67" s="15">
        <v>0</v>
      </c>
      <c r="G67" s="15">
        <v>0</v>
      </c>
      <c r="H67" s="15">
        <f t="shared" si="2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1"/>
        <v>0</v>
      </c>
      <c r="F68" s="15">
        <v>0</v>
      </c>
      <c r="G68" s="15">
        <v>0</v>
      </c>
      <c r="H68" s="15">
        <f t="shared" si="2"/>
        <v>0</v>
      </c>
    </row>
    <row r="69" spans="1:8" x14ac:dyDescent="0.2">
      <c r="A69" s="50" t="s">
        <v>77</v>
      </c>
      <c r="B69" s="7"/>
      <c r="C69" s="52">
        <f t="shared" ref="C69:H69" si="10">+C70+C71+C72+C73+C74+C75+C76</f>
        <v>0</v>
      </c>
      <c r="D69" s="52">
        <f t="shared" si="10"/>
        <v>0</v>
      </c>
      <c r="E69" s="52">
        <f t="shared" si="10"/>
        <v>0</v>
      </c>
      <c r="F69" s="52">
        <f t="shared" si="10"/>
        <v>0</v>
      </c>
      <c r="G69" s="52">
        <f t="shared" si="10"/>
        <v>0</v>
      </c>
      <c r="H69" s="52">
        <f t="shared" si="10"/>
        <v>0</v>
      </c>
    </row>
    <row r="70" spans="1:8" x14ac:dyDescent="0.2">
      <c r="A70" s="5"/>
      <c r="B70" s="11" t="s">
        <v>126</v>
      </c>
      <c r="C70" s="15">
        <v>0</v>
      </c>
      <c r="D70" s="15">
        <v>0</v>
      </c>
      <c r="E70" s="15">
        <f t="shared" si="1"/>
        <v>0</v>
      </c>
      <c r="F70" s="15">
        <v>0</v>
      </c>
      <c r="G70" s="15">
        <v>0</v>
      </c>
      <c r="H70" s="15">
        <f t="shared" si="2"/>
        <v>0</v>
      </c>
    </row>
    <row r="71" spans="1:8" x14ac:dyDescent="0.2">
      <c r="A71" s="5"/>
      <c r="B71" s="11" t="s">
        <v>127</v>
      </c>
      <c r="C71" s="15">
        <v>0</v>
      </c>
      <c r="D71" s="15">
        <v>0</v>
      </c>
      <c r="E71" s="15">
        <f t="shared" si="1"/>
        <v>0</v>
      </c>
      <c r="F71" s="15">
        <v>0</v>
      </c>
      <c r="G71" s="15">
        <v>0</v>
      </c>
      <c r="H71" s="15">
        <f t="shared" si="2"/>
        <v>0</v>
      </c>
    </row>
    <row r="72" spans="1:8" x14ac:dyDescent="0.2">
      <c r="A72" s="5"/>
      <c r="B72" s="11" t="s">
        <v>128</v>
      </c>
      <c r="C72" s="15">
        <v>0</v>
      </c>
      <c r="D72" s="15">
        <v>0</v>
      </c>
      <c r="E72" s="15">
        <f t="shared" ref="E72:E76" si="11">+C72+D72</f>
        <v>0</v>
      </c>
      <c r="F72" s="15">
        <v>0</v>
      </c>
      <c r="G72" s="15">
        <v>0</v>
      </c>
      <c r="H72" s="15">
        <f t="shared" ref="H72:H76" si="12">+E72-F72</f>
        <v>0</v>
      </c>
    </row>
    <row r="73" spans="1:8" x14ac:dyDescent="0.2">
      <c r="A73" s="5"/>
      <c r="B73" s="11" t="s">
        <v>129</v>
      </c>
      <c r="C73" s="15">
        <v>0</v>
      </c>
      <c r="D73" s="15">
        <v>0</v>
      </c>
      <c r="E73" s="15">
        <f t="shared" si="11"/>
        <v>0</v>
      </c>
      <c r="F73" s="15">
        <v>0</v>
      </c>
      <c r="G73" s="15">
        <v>0</v>
      </c>
      <c r="H73" s="15">
        <f t="shared" si="12"/>
        <v>0</v>
      </c>
    </row>
    <row r="74" spans="1:8" x14ac:dyDescent="0.2">
      <c r="A74" s="5"/>
      <c r="B74" s="11" t="s">
        <v>130</v>
      </c>
      <c r="C74" s="15">
        <v>0</v>
      </c>
      <c r="D74" s="15">
        <v>0</v>
      </c>
      <c r="E74" s="15">
        <f t="shared" si="11"/>
        <v>0</v>
      </c>
      <c r="F74" s="15">
        <v>0</v>
      </c>
      <c r="G74" s="15">
        <v>0</v>
      </c>
      <c r="H74" s="15">
        <f t="shared" si="12"/>
        <v>0</v>
      </c>
    </row>
    <row r="75" spans="1:8" x14ac:dyDescent="0.2">
      <c r="A75" s="5"/>
      <c r="B75" s="11" t="s">
        <v>131</v>
      </c>
      <c r="C75" s="15">
        <v>0</v>
      </c>
      <c r="D75" s="15">
        <v>0</v>
      </c>
      <c r="E75" s="15">
        <f t="shared" si="11"/>
        <v>0</v>
      </c>
      <c r="F75" s="15">
        <v>0</v>
      </c>
      <c r="G75" s="15">
        <v>0</v>
      </c>
      <c r="H75" s="15">
        <f t="shared" si="12"/>
        <v>0</v>
      </c>
    </row>
    <row r="76" spans="1:8" x14ac:dyDescent="0.2">
      <c r="A76" s="6"/>
      <c r="B76" s="12" t="s">
        <v>132</v>
      </c>
      <c r="C76" s="16">
        <v>0</v>
      </c>
      <c r="D76" s="16">
        <v>0</v>
      </c>
      <c r="E76" s="15">
        <f t="shared" si="11"/>
        <v>0</v>
      </c>
      <c r="F76" s="16">
        <v>0</v>
      </c>
      <c r="G76" s="16">
        <v>0</v>
      </c>
      <c r="H76" s="15">
        <f t="shared" si="12"/>
        <v>0</v>
      </c>
    </row>
    <row r="77" spans="1:8" x14ac:dyDescent="0.2">
      <c r="A77" s="8"/>
      <c r="B77" s="13" t="s">
        <v>61</v>
      </c>
      <c r="C77" s="53">
        <f t="shared" ref="C77:H77" si="13">+C5+C13+C23+C33+C43+C53+C57+C65+C69</f>
        <v>3521280.9995088954</v>
      </c>
      <c r="D77" s="53">
        <f t="shared" si="13"/>
        <v>193855.25</v>
      </c>
      <c r="E77" s="54">
        <f t="shared" si="13"/>
        <v>3715136.2495088959</v>
      </c>
      <c r="F77" s="54">
        <f t="shared" si="13"/>
        <v>3491966.9800000004</v>
      </c>
      <c r="G77" s="54">
        <f t="shared" si="13"/>
        <v>3491966.9800000004</v>
      </c>
      <c r="H77" s="54">
        <f t="shared" si="13"/>
        <v>223169.26950889564</v>
      </c>
    </row>
    <row r="78" spans="1:8" x14ac:dyDescent="0.2">
      <c r="B78" s="1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" bottom="0" header="0" footer="0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G16" sqref="G1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6" t="s">
        <v>138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8" ht="24.9" customHeight="1" x14ac:dyDescent="0.2">
      <c r="A3" s="63"/>
      <c r="B3" s="6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3354281</v>
      </c>
      <c r="D6" s="22">
        <v>222775.25</v>
      </c>
      <c r="E6" s="22">
        <f>+C6+D6</f>
        <v>3577056.25</v>
      </c>
      <c r="F6" s="22">
        <v>3355932.28</v>
      </c>
      <c r="G6" s="22">
        <v>3355932.28</v>
      </c>
      <c r="H6" s="22">
        <f>+E6-F6</f>
        <v>221123.9700000002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167000</v>
      </c>
      <c r="D8" s="22">
        <v>-28920</v>
      </c>
      <c r="E8" s="22">
        <f>+C8+D8</f>
        <v>138080</v>
      </c>
      <c r="F8" s="22">
        <v>136034.70000000001</v>
      </c>
      <c r="G8" s="22">
        <v>136034.70000000001</v>
      </c>
      <c r="H8" s="22">
        <f>+E8-F8</f>
        <v>2045.2999999999884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f>+E10-F10</f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>+E12-F12</f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+E14-F14</f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 t="shared" ref="C16:H16" si="0">+C6+C8+C10+C12+C14</f>
        <v>3521281</v>
      </c>
      <c r="D16" s="17">
        <f t="shared" si="0"/>
        <v>193855.25</v>
      </c>
      <c r="E16" s="17">
        <f t="shared" si="0"/>
        <v>3715136.25</v>
      </c>
      <c r="F16" s="17">
        <f t="shared" si="0"/>
        <v>3491966.98</v>
      </c>
      <c r="G16" s="17">
        <f t="shared" si="0"/>
        <v>3491966.98</v>
      </c>
      <c r="H16" s="17">
        <f t="shared" si="0"/>
        <v>223169.27000000019</v>
      </c>
    </row>
    <row r="18" spans="2:2" x14ac:dyDescent="0.2">
      <c r="B18" s="1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" bottom="0" header="0" footer="0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topLeftCell="A20" workbookViewId="0">
      <selection activeCell="M8" sqref="M8:M9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1" t="s">
        <v>62</v>
      </c>
      <c r="B3" s="62"/>
      <c r="C3" s="56" t="s">
        <v>68</v>
      </c>
      <c r="D3" s="57"/>
      <c r="E3" s="57"/>
      <c r="F3" s="57"/>
      <c r="G3" s="58"/>
      <c r="H3" s="59" t="s">
        <v>67</v>
      </c>
    </row>
    <row r="4" spans="1:8" ht="24.9" customHeight="1" x14ac:dyDescent="0.2">
      <c r="A4" s="63"/>
      <c r="B4" s="64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>
        <v>0</v>
      </c>
      <c r="D7" s="15">
        <v>0</v>
      </c>
      <c r="E7" s="15">
        <f>+C7-D7</f>
        <v>0</v>
      </c>
      <c r="F7" s="15">
        <v>0</v>
      </c>
      <c r="G7" s="15">
        <v>0</v>
      </c>
      <c r="H7" s="15">
        <f>+E7-F7</f>
        <v>0</v>
      </c>
    </row>
    <row r="8" spans="1:8" x14ac:dyDescent="0.2">
      <c r="A8" s="4" t="s">
        <v>54</v>
      </c>
      <c r="B8" s="24"/>
      <c r="C8" s="15">
        <v>0</v>
      </c>
      <c r="D8" s="15">
        <v>0</v>
      </c>
      <c r="E8" s="15">
        <f t="shared" ref="E8:E14" si="0">+C8-D8</f>
        <v>0</v>
      </c>
      <c r="F8" s="15">
        <v>0</v>
      </c>
      <c r="G8" s="15">
        <v>0</v>
      </c>
      <c r="H8" s="15">
        <f t="shared" ref="H8:H14" si="1">+E8-F8</f>
        <v>0</v>
      </c>
    </row>
    <row r="9" spans="1:8" x14ac:dyDescent="0.2">
      <c r="A9" s="4" t="s">
        <v>55</v>
      </c>
      <c r="B9" s="24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56</v>
      </c>
      <c r="B10" s="24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57</v>
      </c>
      <c r="B11" s="24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58</v>
      </c>
      <c r="B12" s="24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59</v>
      </c>
      <c r="B13" s="24"/>
      <c r="C13" s="15">
        <v>3521281</v>
      </c>
      <c r="D13" s="15">
        <v>193855.25</v>
      </c>
      <c r="E13" s="15">
        <v>3715136.25</v>
      </c>
      <c r="F13" s="15">
        <v>3491966.98</v>
      </c>
      <c r="G13" s="15">
        <v>3491966.98</v>
      </c>
      <c r="H13" s="15">
        <f t="shared" si="1"/>
        <v>223169.27000000002</v>
      </c>
    </row>
    <row r="14" spans="1:8" x14ac:dyDescent="0.2">
      <c r="A14" s="4" t="s">
        <v>60</v>
      </c>
      <c r="B14" s="24"/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>
        <f t="shared" ref="C16:H16" si="2">+C7+C8+C9+C10+C11+C12+C13+C14</f>
        <v>3521281</v>
      </c>
      <c r="D16" s="25">
        <f t="shared" si="2"/>
        <v>193855.25</v>
      </c>
      <c r="E16" s="25">
        <f t="shared" si="2"/>
        <v>3715136.25</v>
      </c>
      <c r="F16" s="25">
        <f t="shared" si="2"/>
        <v>3491966.98</v>
      </c>
      <c r="G16" s="25">
        <f t="shared" si="2"/>
        <v>3491966.98</v>
      </c>
      <c r="H16" s="25">
        <f t="shared" si="2"/>
        <v>223169.27000000002</v>
      </c>
    </row>
    <row r="18" spans="1:8" ht="45" customHeight="1" x14ac:dyDescent="0.2">
      <c r="A18" s="56" t="s">
        <v>142</v>
      </c>
      <c r="B18" s="57"/>
      <c r="C18" s="57"/>
      <c r="D18" s="57"/>
      <c r="E18" s="57"/>
      <c r="F18" s="57"/>
      <c r="G18" s="57"/>
      <c r="H18" s="58"/>
    </row>
    <row r="20" spans="1:8" x14ac:dyDescent="0.2">
      <c r="A20" s="61" t="s">
        <v>62</v>
      </c>
      <c r="B20" s="62"/>
      <c r="C20" s="56" t="s">
        <v>68</v>
      </c>
      <c r="D20" s="57"/>
      <c r="E20" s="57"/>
      <c r="F20" s="57"/>
      <c r="G20" s="58"/>
      <c r="H20" s="59" t="s">
        <v>67</v>
      </c>
    </row>
    <row r="21" spans="1:8" ht="20.399999999999999" x14ac:dyDescent="0.2">
      <c r="A21" s="63"/>
      <c r="B21" s="64"/>
      <c r="C21" s="9" t="s">
        <v>63</v>
      </c>
      <c r="D21" s="9" t="s">
        <v>133</v>
      </c>
      <c r="E21" s="9" t="s">
        <v>64</v>
      </c>
      <c r="F21" s="9" t="s">
        <v>65</v>
      </c>
      <c r="G21" s="9" t="s">
        <v>66</v>
      </c>
      <c r="H21" s="60"/>
    </row>
    <row r="22" spans="1:8" x14ac:dyDescent="0.2">
      <c r="A22" s="65"/>
      <c r="B22" s="66"/>
      <c r="C22" s="10">
        <v>1</v>
      </c>
      <c r="D22" s="10">
        <v>2</v>
      </c>
      <c r="E22" s="10" t="s">
        <v>134</v>
      </c>
      <c r="F22" s="10">
        <v>4</v>
      </c>
      <c r="G22" s="10">
        <v>5</v>
      </c>
      <c r="H22" s="10" t="s">
        <v>135</v>
      </c>
    </row>
    <row r="23" spans="1:8" x14ac:dyDescent="0.2">
      <c r="A23" s="30"/>
      <c r="B23" s="31"/>
      <c r="C23" s="35"/>
      <c r="D23" s="35"/>
      <c r="E23" s="35"/>
      <c r="F23" s="35"/>
      <c r="G23" s="35"/>
      <c r="H23" s="35"/>
    </row>
    <row r="24" spans="1:8" x14ac:dyDescent="0.2">
      <c r="A24" s="4" t="s">
        <v>8</v>
      </c>
      <c r="B24" s="2"/>
      <c r="C24" s="36">
        <v>0</v>
      </c>
      <c r="D24" s="36">
        <v>0</v>
      </c>
      <c r="E24" s="36">
        <f>+C24+D24</f>
        <v>0</v>
      </c>
      <c r="F24" s="36">
        <v>0</v>
      </c>
      <c r="G24" s="36">
        <v>0</v>
      </c>
      <c r="H24" s="36">
        <f>+E24-F24</f>
        <v>0</v>
      </c>
    </row>
    <row r="25" spans="1:8" x14ac:dyDescent="0.2">
      <c r="A25" s="4" t="s">
        <v>9</v>
      </c>
      <c r="B25" s="2"/>
      <c r="C25" s="36">
        <v>0</v>
      </c>
      <c r="D25" s="36">
        <v>0</v>
      </c>
      <c r="E25" s="36">
        <f t="shared" ref="E25:E26" si="3">+C25+D25</f>
        <v>0</v>
      </c>
      <c r="F25" s="36">
        <v>0</v>
      </c>
      <c r="G25" s="36">
        <v>0</v>
      </c>
      <c r="H25" s="36">
        <f t="shared" ref="H25:H27" si="4">+E25-F25</f>
        <v>0</v>
      </c>
    </row>
    <row r="26" spans="1:8" x14ac:dyDescent="0.2">
      <c r="A26" s="4" t="s">
        <v>10</v>
      </c>
      <c r="B26" s="2"/>
      <c r="C26" s="36">
        <v>0</v>
      </c>
      <c r="D26" s="36">
        <v>0</v>
      </c>
      <c r="E26" s="36">
        <f t="shared" si="3"/>
        <v>0</v>
      </c>
      <c r="F26" s="36">
        <v>0</v>
      </c>
      <c r="G26" s="36">
        <v>0</v>
      </c>
      <c r="H26" s="36">
        <f t="shared" si="4"/>
        <v>0</v>
      </c>
    </row>
    <row r="27" spans="1:8" x14ac:dyDescent="0.2">
      <c r="A27" s="4" t="s">
        <v>11</v>
      </c>
      <c r="B27" s="2"/>
      <c r="C27" s="15">
        <v>3521281</v>
      </c>
      <c r="D27" s="15">
        <v>193855.25</v>
      </c>
      <c r="E27" s="15">
        <v>3715136.25</v>
      </c>
      <c r="F27" s="15">
        <v>3491966.98</v>
      </c>
      <c r="G27" s="15">
        <v>3491966.98</v>
      </c>
      <c r="H27" s="36">
        <f t="shared" si="4"/>
        <v>223169.27000000002</v>
      </c>
    </row>
    <row r="28" spans="1:8" x14ac:dyDescent="0.2">
      <c r="A28" s="4"/>
      <c r="B28" s="2"/>
      <c r="C28" s="37"/>
      <c r="D28" s="37"/>
      <c r="E28" s="37"/>
      <c r="F28" s="37"/>
      <c r="G28" s="37"/>
      <c r="H28" s="37"/>
    </row>
    <row r="29" spans="1:8" x14ac:dyDescent="0.2">
      <c r="A29" s="28"/>
      <c r="B29" s="49" t="s">
        <v>61</v>
      </c>
      <c r="C29" s="25">
        <f t="shared" ref="C29:H29" si="5">+C24+C25+C26+C27</f>
        <v>3521281</v>
      </c>
      <c r="D29" s="25">
        <f t="shared" si="5"/>
        <v>193855.25</v>
      </c>
      <c r="E29" s="25">
        <f t="shared" si="5"/>
        <v>3715136.25</v>
      </c>
      <c r="F29" s="25">
        <f t="shared" si="5"/>
        <v>3491966.98</v>
      </c>
      <c r="G29" s="25">
        <f t="shared" si="5"/>
        <v>3491966.98</v>
      </c>
      <c r="H29" s="25">
        <f t="shared" si="5"/>
        <v>223169.27000000002</v>
      </c>
    </row>
    <row r="32" spans="1:8" ht="45" customHeight="1" x14ac:dyDescent="0.2">
      <c r="A32" s="56" t="s">
        <v>140</v>
      </c>
      <c r="B32" s="57"/>
      <c r="C32" s="57"/>
      <c r="D32" s="57"/>
      <c r="E32" s="57"/>
      <c r="F32" s="57"/>
      <c r="G32" s="57"/>
      <c r="H32" s="58"/>
    </row>
    <row r="33" spans="1:8" x14ac:dyDescent="0.2">
      <c r="A33" s="61" t="s">
        <v>62</v>
      </c>
      <c r="B33" s="62"/>
      <c r="C33" s="56" t="s">
        <v>68</v>
      </c>
      <c r="D33" s="57"/>
      <c r="E33" s="57"/>
      <c r="F33" s="57"/>
      <c r="G33" s="58"/>
      <c r="H33" s="59" t="s">
        <v>67</v>
      </c>
    </row>
    <row r="34" spans="1:8" ht="20.399999999999999" x14ac:dyDescent="0.2">
      <c r="A34" s="63"/>
      <c r="B34" s="64"/>
      <c r="C34" s="9" t="s">
        <v>63</v>
      </c>
      <c r="D34" s="9" t="s">
        <v>133</v>
      </c>
      <c r="E34" s="9" t="s">
        <v>64</v>
      </c>
      <c r="F34" s="9" t="s">
        <v>65</v>
      </c>
      <c r="G34" s="9" t="s">
        <v>66</v>
      </c>
      <c r="H34" s="60"/>
    </row>
    <row r="35" spans="1:8" x14ac:dyDescent="0.2">
      <c r="A35" s="65"/>
      <c r="B35" s="66"/>
      <c r="C35" s="10">
        <v>1</v>
      </c>
      <c r="D35" s="10">
        <v>2</v>
      </c>
      <c r="E35" s="10" t="s">
        <v>134</v>
      </c>
      <c r="F35" s="10">
        <v>4</v>
      </c>
      <c r="G35" s="10">
        <v>5</v>
      </c>
      <c r="H35" s="10" t="s">
        <v>135</v>
      </c>
    </row>
    <row r="36" spans="1:8" x14ac:dyDescent="0.2">
      <c r="A36" s="30"/>
      <c r="B36" s="31"/>
      <c r="C36" s="35"/>
      <c r="D36" s="35"/>
      <c r="E36" s="35"/>
      <c r="F36" s="35"/>
      <c r="G36" s="35"/>
      <c r="H36" s="35"/>
    </row>
    <row r="37" spans="1:8" ht="20.399999999999999" x14ac:dyDescent="0.2">
      <c r="A37" s="4"/>
      <c r="B37" s="33" t="s">
        <v>13</v>
      </c>
      <c r="C37" s="36">
        <v>3521281</v>
      </c>
      <c r="D37" s="15">
        <v>193855.25</v>
      </c>
      <c r="E37" s="36">
        <f>+C37+D37</f>
        <v>3715136.25</v>
      </c>
      <c r="F37" s="15">
        <v>3491966.98</v>
      </c>
      <c r="G37" s="15">
        <v>3491966.98</v>
      </c>
      <c r="H37" s="36">
        <f>+E37-F37</f>
        <v>223169.27000000002</v>
      </c>
    </row>
    <row r="38" spans="1:8" x14ac:dyDescent="0.2">
      <c r="A38" s="4"/>
      <c r="B38" s="33"/>
      <c r="C38" s="36"/>
      <c r="D38" s="36"/>
      <c r="E38" s="36"/>
      <c r="F38" s="36"/>
      <c r="G38" s="36"/>
      <c r="H38" s="36"/>
    </row>
    <row r="39" spans="1:8" x14ac:dyDescent="0.2">
      <c r="A39" s="4"/>
      <c r="B39" s="33" t="s">
        <v>12</v>
      </c>
      <c r="C39" s="36">
        <v>0</v>
      </c>
      <c r="D39" s="36">
        <v>0</v>
      </c>
      <c r="E39" s="36">
        <f>+C39+D39</f>
        <v>0</v>
      </c>
      <c r="F39" s="36">
        <v>0</v>
      </c>
      <c r="G39" s="36">
        <v>0</v>
      </c>
      <c r="H39" s="36">
        <f>+E39-F39</f>
        <v>0</v>
      </c>
    </row>
    <row r="40" spans="1:8" x14ac:dyDescent="0.2">
      <c r="A40" s="4"/>
      <c r="B40" s="33"/>
      <c r="C40" s="36"/>
      <c r="D40" s="36"/>
      <c r="E40" s="36"/>
      <c r="F40" s="36"/>
      <c r="G40" s="36"/>
      <c r="H40" s="36"/>
    </row>
    <row r="41" spans="1:8" ht="20.399999999999999" x14ac:dyDescent="0.2">
      <c r="A41" s="4"/>
      <c r="B41" s="33" t="s">
        <v>14</v>
      </c>
      <c r="C41" s="36">
        <v>0</v>
      </c>
      <c r="D41" s="36">
        <v>0</v>
      </c>
      <c r="E41" s="36">
        <f>+C41+D41</f>
        <v>0</v>
      </c>
      <c r="F41" s="36">
        <v>0</v>
      </c>
      <c r="G41" s="36">
        <v>0</v>
      </c>
      <c r="H41" s="36">
        <f>+E41-F41</f>
        <v>0</v>
      </c>
    </row>
    <row r="42" spans="1:8" x14ac:dyDescent="0.2">
      <c r="A42" s="4"/>
      <c r="B42" s="33"/>
      <c r="C42" s="36"/>
      <c r="D42" s="36"/>
      <c r="E42" s="36"/>
      <c r="F42" s="36"/>
      <c r="G42" s="36"/>
      <c r="H42" s="36"/>
    </row>
    <row r="43" spans="1:8" ht="20.399999999999999" x14ac:dyDescent="0.2">
      <c r="A43" s="4"/>
      <c r="B43" s="33" t="s">
        <v>26</v>
      </c>
      <c r="C43" s="36">
        <v>0</v>
      </c>
      <c r="D43" s="36">
        <v>0</v>
      </c>
      <c r="E43" s="36">
        <f>+C43+D43</f>
        <v>0</v>
      </c>
      <c r="F43" s="36">
        <v>0</v>
      </c>
      <c r="G43" s="36">
        <v>0</v>
      </c>
      <c r="H43" s="36">
        <f>+E43-F43</f>
        <v>0</v>
      </c>
    </row>
    <row r="44" spans="1:8" x14ac:dyDescent="0.2">
      <c r="A44" s="4"/>
      <c r="B44" s="33"/>
      <c r="C44" s="36"/>
      <c r="D44" s="36"/>
      <c r="E44" s="36"/>
      <c r="F44" s="36"/>
      <c r="G44" s="36"/>
      <c r="H44" s="36"/>
    </row>
    <row r="45" spans="1:8" ht="20.399999999999999" x14ac:dyDescent="0.2">
      <c r="A45" s="4"/>
      <c r="B45" s="33" t="s">
        <v>27</v>
      </c>
      <c r="C45" s="36">
        <v>0</v>
      </c>
      <c r="D45" s="36">
        <v>0</v>
      </c>
      <c r="E45" s="36">
        <f>+C45+D45</f>
        <v>0</v>
      </c>
      <c r="F45" s="36">
        <v>0</v>
      </c>
      <c r="G45" s="36">
        <v>0</v>
      </c>
      <c r="H45" s="36">
        <f>+E45-F45</f>
        <v>0</v>
      </c>
    </row>
    <row r="46" spans="1:8" x14ac:dyDescent="0.2">
      <c r="A46" s="4"/>
      <c r="B46" s="33"/>
      <c r="C46" s="36"/>
      <c r="D46" s="36"/>
      <c r="E46" s="36"/>
      <c r="F46" s="36"/>
      <c r="G46" s="36"/>
      <c r="H46" s="36"/>
    </row>
    <row r="47" spans="1:8" ht="20.399999999999999" x14ac:dyDescent="0.2">
      <c r="A47" s="4"/>
      <c r="B47" s="33" t="s">
        <v>34</v>
      </c>
      <c r="C47" s="36">
        <v>0</v>
      </c>
      <c r="D47" s="36">
        <v>0</v>
      </c>
      <c r="E47" s="36">
        <f>+C47+D47</f>
        <v>0</v>
      </c>
      <c r="F47" s="36">
        <v>0</v>
      </c>
      <c r="G47" s="36">
        <v>0</v>
      </c>
      <c r="H47" s="36">
        <f>+E47-F47</f>
        <v>0</v>
      </c>
    </row>
    <row r="48" spans="1:8" x14ac:dyDescent="0.2">
      <c r="A48" s="4"/>
      <c r="B48" s="33"/>
      <c r="C48" s="36"/>
      <c r="D48" s="36"/>
      <c r="E48" s="36"/>
      <c r="F48" s="36"/>
      <c r="G48" s="36"/>
      <c r="H48" s="36"/>
    </row>
    <row r="49" spans="1:8" ht="20.399999999999999" x14ac:dyDescent="0.2">
      <c r="A49" s="4"/>
      <c r="B49" s="33" t="s">
        <v>15</v>
      </c>
      <c r="C49" s="36">
        <v>0</v>
      </c>
      <c r="D49" s="36">
        <v>0</v>
      </c>
      <c r="E49" s="36">
        <f>+C49+D49</f>
        <v>0</v>
      </c>
      <c r="F49" s="36">
        <v>0</v>
      </c>
      <c r="G49" s="36">
        <v>0</v>
      </c>
      <c r="H49" s="36">
        <f>+E49-F49</f>
        <v>0</v>
      </c>
    </row>
    <row r="50" spans="1:8" x14ac:dyDescent="0.2">
      <c r="A50" s="32"/>
      <c r="B50" s="34"/>
      <c r="C50" s="37"/>
      <c r="D50" s="37"/>
      <c r="E50" s="37"/>
      <c r="F50" s="37"/>
      <c r="G50" s="37"/>
      <c r="H50" s="37"/>
    </row>
    <row r="51" spans="1:8" x14ac:dyDescent="0.2">
      <c r="A51" s="28"/>
      <c r="B51" s="49" t="s">
        <v>61</v>
      </c>
      <c r="C51" s="25">
        <f t="shared" ref="C51:H51" si="6">+C37+C39+C41+C43+C45+C47+C49</f>
        <v>3521281</v>
      </c>
      <c r="D51" s="25">
        <f t="shared" si="6"/>
        <v>193855.25</v>
      </c>
      <c r="E51" s="25">
        <f t="shared" si="6"/>
        <v>3715136.25</v>
      </c>
      <c r="F51" s="25">
        <f t="shared" si="6"/>
        <v>3491966.98</v>
      </c>
      <c r="G51" s="25">
        <f t="shared" si="6"/>
        <v>3491966.98</v>
      </c>
      <c r="H51" s="25">
        <f t="shared" si="6"/>
        <v>223169.27000000002</v>
      </c>
    </row>
    <row r="52" spans="1:8" x14ac:dyDescent="0.2">
      <c r="A52" s="1" t="s">
        <v>136</v>
      </c>
    </row>
  </sheetData>
  <sheetProtection formatCells="0" formatColumns="0" formatRows="0" insertRows="0" deleteRows="0" autoFilter="0"/>
  <mergeCells count="12">
    <mergeCell ref="A1:H1"/>
    <mergeCell ref="A3:B5"/>
    <mergeCell ref="A18:H18"/>
    <mergeCell ref="A20:B22"/>
    <mergeCell ref="C3:G3"/>
    <mergeCell ref="H3:H4"/>
    <mergeCell ref="A32:H32"/>
    <mergeCell ref="A33:B35"/>
    <mergeCell ref="C33:G33"/>
    <mergeCell ref="H33:H34"/>
    <mergeCell ref="C20:G20"/>
    <mergeCell ref="H20:H21"/>
  </mergeCells>
  <printOptions horizontalCentered="1"/>
  <pageMargins left="0" right="0" top="0" bottom="0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4" workbookViewId="0">
      <selection activeCell="G20" sqref="G2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6" t="s">
        <v>141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8" ht="24.9" customHeight="1" x14ac:dyDescent="0.2">
      <c r="A3" s="63"/>
      <c r="B3" s="6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55">
        <f>+C7+C8+C9+C10+C11+C12+C13</f>
        <v>0</v>
      </c>
      <c r="D6" s="55">
        <f>+D7+D8+D9+D10+D11+D12+D13</f>
        <v>0</v>
      </c>
      <c r="E6" s="55">
        <f>+E7+E8+E9+E10+E11+E12+E13</f>
        <v>0</v>
      </c>
      <c r="F6" s="55">
        <f>+F7+F8+F9+F10+F11+F12+F13</f>
        <v>0</v>
      </c>
      <c r="G6" s="55">
        <f>+G7+G8+G9+G10+G11+G12+G13</f>
        <v>0</v>
      </c>
      <c r="H6" s="15">
        <f>+E6-F6</f>
        <v>0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ref="H7:H13" si="0">+E7-F7</f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0"/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f t="shared" si="0"/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55">
        <f>+C17+C18+C19+C20+C21+C22+C23</f>
        <v>3521281</v>
      </c>
      <c r="D16" s="55">
        <f>+D17+D18+D19+D20+D21+D22+D23</f>
        <v>193855.25</v>
      </c>
      <c r="E16" s="55">
        <f>+E17+E18+E19+E20+E21+E22+E23</f>
        <v>3715136.25</v>
      </c>
      <c r="F16" s="55">
        <f>+F17+F18+F19+F20+F21+F22+F23</f>
        <v>3491966.98</v>
      </c>
      <c r="G16" s="55">
        <f>+G17+G18+G19+G20+G21+G22+G23</f>
        <v>3491966.98</v>
      </c>
      <c r="H16" s="15">
        <f t="shared" ref="H16:H42" si="1">+E16-F16</f>
        <v>223169.27000000002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1"/>
        <v>0</v>
      </c>
    </row>
    <row r="20" spans="1:8" x14ac:dyDescent="0.2">
      <c r="A20" s="40"/>
      <c r="B20" s="44" t="s">
        <v>46</v>
      </c>
      <c r="C20" s="36">
        <v>3521281</v>
      </c>
      <c r="D20" s="15">
        <v>193855.25</v>
      </c>
      <c r="E20" s="36">
        <v>3715136.25</v>
      </c>
      <c r="F20" s="36">
        <v>3491966.98</v>
      </c>
      <c r="G20" s="36">
        <v>3491966.98</v>
      </c>
      <c r="H20" s="15">
        <f>+E20-F20</f>
        <v>223169.27000000002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si="1"/>
        <v>0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55">
        <f>+C26+C27+C28+C29+C30+C31+C32+C33+C34</f>
        <v>0</v>
      </c>
      <c r="D25" s="55">
        <f>+D26+D27+D28+D29+D30+D31+D32+D33+D34</f>
        <v>0</v>
      </c>
      <c r="E25" s="55">
        <f>+E26+E27+E28+E29+E30+E31+E32+E33+E34</f>
        <v>0</v>
      </c>
      <c r="F25" s="55">
        <f>+F26+F27+F28+F29+F30+F31+F32+F33+F34</f>
        <v>0</v>
      </c>
      <c r="G25" s="55">
        <f>+G26+G27+G28+G29+G30+G31+G32+G33+G34</f>
        <v>0</v>
      </c>
      <c r="H25" s="15">
        <f t="shared" si="1"/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1"/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1"/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1"/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1"/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1"/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1"/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55">
        <f>+C37+C38+C39+C40</f>
        <v>0</v>
      </c>
      <c r="D36" s="55">
        <f>+D37+D38+D39+D40</f>
        <v>0</v>
      </c>
      <c r="E36" s="55">
        <f>+E37+E38+E39+E40</f>
        <v>0</v>
      </c>
      <c r="F36" s="55">
        <f>+F37+F38+F39+F40</f>
        <v>0</v>
      </c>
      <c r="G36" s="55">
        <f>+G37+G38+G39+G40</f>
        <v>0</v>
      </c>
      <c r="H36" s="15">
        <f t="shared" si="1"/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1"/>
        <v>0</v>
      </c>
    </row>
    <row r="38" spans="1:8" ht="20.399999999999999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+C6+C16+C25+C36</f>
        <v>3521281</v>
      </c>
      <c r="D42" s="25">
        <f>+D6+D16+D25+D36</f>
        <v>193855.25</v>
      </c>
      <c r="E42" s="25">
        <f>+E6+E16+E25+E36</f>
        <v>3715136.25</v>
      </c>
      <c r="F42" s="25">
        <f>+F6+F16+F25+F36</f>
        <v>3491966.98</v>
      </c>
      <c r="G42" s="25">
        <f>+G6+G16+G25+G36</f>
        <v>3491966.98</v>
      </c>
      <c r="H42" s="25">
        <f t="shared" si="1"/>
        <v>223169.27000000002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 t="s">
        <v>136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" right="0" top="0" bottom="0" header="0" footer="0"/>
  <pageSetup scale="80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2022-01-14T01:06:01Z</cp:lastPrinted>
  <dcterms:created xsi:type="dcterms:W3CDTF">2014-02-10T03:37:14Z</dcterms:created>
  <dcterms:modified xsi:type="dcterms:W3CDTF">2022-02-15T17:43:34Z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